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3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.xml" ContentType="application/vnd.ms-excel.controlproperties+xml"/>
  <Override PartName="/xl/ctrlProps/ctrlProp2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17 Politik\"/>
    </mc:Choice>
  </mc:AlternateContent>
  <workbookProtection lockStructure="1"/>
  <bookViews>
    <workbookView xWindow="360" yWindow="435" windowWidth="28275" windowHeight="14085"/>
  </bookViews>
  <sheets>
    <sheet name="RR Geschlecht" sheetId="1" r:id="rId1"/>
    <sheet name="Uebersetzungen" sheetId="2" state="hidden" r:id="rId2"/>
  </sheets>
  <definedNames>
    <definedName name="_xlnm.Print_Area" localSheetId="0">'RR Geschlecht'!$A$8:$T$23</definedName>
  </definedNames>
  <calcPr calcId="162913"/>
</workbook>
</file>

<file path=xl/calcChain.xml><?xml version="1.0" encoding="utf-8"?>
<calcChain xmlns="http://schemas.openxmlformats.org/spreadsheetml/2006/main">
  <c r="A23" i="1" l="1"/>
  <c r="A24" i="1"/>
  <c r="A21" i="1"/>
  <c r="A19" i="1"/>
  <c r="A18" i="1"/>
  <c r="A17" i="1"/>
  <c r="A16" i="1"/>
  <c r="A15" i="1"/>
  <c r="A14" i="1"/>
  <c r="A13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1" i="1"/>
  <c r="A9" i="1"/>
  <c r="A7" i="1"/>
</calcChain>
</file>

<file path=xl/sharedStrings.xml><?xml version="1.0" encoding="utf-8"?>
<sst xmlns="http://schemas.openxmlformats.org/spreadsheetml/2006/main" count="71" uniqueCount="63">
  <si>
    <t>Total</t>
  </si>
  <si>
    <t>SVP</t>
  </si>
  <si>
    <t>SP</t>
  </si>
  <si>
    <t>FDP</t>
  </si>
  <si>
    <t>M</t>
  </si>
  <si>
    <t>F</t>
  </si>
  <si>
    <t>Partei</t>
  </si>
  <si>
    <t>Regierungswahlen Kanton Graubünden: Mandate nach Geschlecht seit 1983</t>
  </si>
  <si>
    <t>Quelle: BFS (Statistik der Wahlen und Abstimmungen)</t>
  </si>
  <si>
    <t>Die Mitte</t>
  </si>
  <si>
    <t>BDP*</t>
  </si>
  <si>
    <t>CVP*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</si>
  <si>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</si>
  <si>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</si>
  <si>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</si>
  <si>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</si>
  <si>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</si>
  <si>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</si>
  <si>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</si>
  <si>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</si>
  <si>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</si>
  <si>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</si>
  <si>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</si>
  <si>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</si>
  <si>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T1-2</t>
  </si>
  <si>
    <t>&lt;SpaltenTitel_1&gt;</t>
  </si>
  <si>
    <t>Totale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</si>
  <si>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</si>
  <si>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</si>
  <si>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</si>
  <si>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</si>
  <si>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</si>
  <si>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</si>
  <si>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</si>
  <si>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</si>
  <si>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</si>
  <si>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&lt;Legende_1&gt;</t>
  </si>
  <si>
    <t>&lt;Quelle_1&gt;</t>
  </si>
  <si>
    <t>&lt;Aktualisierung&gt;</t>
  </si>
  <si>
    <t>Letztmals aktualisiert am: 21.03.2024</t>
  </si>
  <si>
    <t>Ultimo aggiornamento: 21.03.2024</t>
  </si>
  <si>
    <t>Ultima actualisaziun: 21.03.2024</t>
  </si>
  <si>
    <t>Partito</t>
  </si>
  <si>
    <t>U</t>
  </si>
  <si>
    <t>D</t>
  </si>
  <si>
    <t>Elecziuns da la Regenza chantun Grischun: Mandats tenor schlattaina dapi 1983</t>
  </si>
  <si>
    <t>Elezioni del Governo del Cantone dei Grigioni: Mandati suddivisi per sesso dal 1983</t>
  </si>
  <si>
    <t>Partida</t>
  </si>
  <si>
    <t>Funtauna: UST (statistica d'elecziuns e da votaziuns)</t>
  </si>
  <si>
    <t>Fonte: UST (statistiche delle elezioni e votazioni)</t>
  </si>
  <si>
    <t>PLR</t>
  </si>
  <si>
    <t>Il Centro</t>
  </si>
  <si>
    <t>*2021 Fusione a "Il Centro"</t>
  </si>
  <si>
    <t>*2021 Fusion zur "die Mitte"</t>
  </si>
  <si>
    <t>*2021 Fusiun a "Allianza dal Center"</t>
  </si>
  <si>
    <t>Allianza dal Center</t>
  </si>
  <si>
    <t>PPD</t>
  </si>
  <si>
    <t>PS</t>
  </si>
  <si>
    <t>UDC</t>
  </si>
  <si>
    <t>PPS</t>
  </si>
  <si>
    <t>PLD</t>
  </si>
  <si>
    <t>PCD*</t>
  </si>
  <si>
    <t>PBD*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</si>
</sst>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&quot; &quot;"/>
    <numFmt numFmtId="165" formatCode="0.0&quot;     &quot;"/>
    <numFmt numFmtId="166" formatCode="&quot;  &quot;@"/>
  </numFmts>
  <fonts count="11" x14ac:knownFonts="1">
    <font>
      <sz val="8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name val="Arial Narrow"/>
      <family val="2"/>
    </font>
    <font>
      <sz val="11"/>
      <name val="Arial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sz val="8"/>
      <color rgb="FF00000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9C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7">
    <xf numFmtId="0" fontId="0" fillId="0" borderId="0" xfId="0"/>
    <xf numFmtId="16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Border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0" fontId="3" fillId="2" borderId="0" xfId="0" applyFont="1" applyFill="1" applyBorder="1" applyAlignment="1"/>
    <xf numFmtId="0" fontId="5" fillId="0" borderId="0" xfId="0" applyFont="1" applyFill="1"/>
    <xf numFmtId="0" fontId="5" fillId="0" borderId="0" xfId="0" applyNumberFormat="1" applyFont="1" applyFill="1" applyBorder="1"/>
    <xf numFmtId="0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65" fontId="4" fillId="4" borderId="10" xfId="0" applyNumberFormat="1" applyFont="1" applyFill="1" applyBorder="1"/>
    <xf numFmtId="0" fontId="7" fillId="3" borderId="0" xfId="0" applyFont="1" applyFill="1"/>
    <xf numFmtId="0" fontId="6" fillId="3" borderId="0" xfId="0" applyFont="1" applyFill="1" applyBorder="1"/>
    <xf numFmtId="0" fontId="7" fillId="3" borderId="0" xfId="0" applyFont="1" applyFill="1" applyBorder="1"/>
    <xf numFmtId="0" fontId="8" fillId="6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top" wrapText="1"/>
    </xf>
    <xf numFmtId="0" fontId="9" fillId="3" borderId="0" xfId="0" applyFont="1" applyFill="1"/>
    <xf numFmtId="0" fontId="0" fillId="3" borderId="0" xfId="0" applyFill="1"/>
    <xf numFmtId="1" fontId="9" fillId="3" borderId="0" xfId="0" applyNumberFormat="1" applyFont="1" applyFill="1"/>
    <xf numFmtId="0" fontId="9" fillId="0" borderId="0" xfId="0" applyFont="1" applyFill="1"/>
    <xf numFmtId="0" fontId="9" fillId="2" borderId="0" xfId="0" applyFont="1" applyFill="1" applyBorder="1" applyAlignment="1"/>
    <xf numFmtId="0" fontId="4" fillId="10" borderId="1" xfId="0" applyFont="1" applyFill="1" applyBorder="1" applyAlignment="1">
      <alignment vertical="center"/>
    </xf>
    <xf numFmtId="0" fontId="4" fillId="4" borderId="8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4" fontId="4" fillId="5" borderId="4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164" fontId="4" fillId="5" borderId="11" xfId="0" applyNumberFormat="1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left" vertical="top" wrapText="1"/>
    </xf>
    <xf numFmtId="0" fontId="9" fillId="5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9" fillId="5" borderId="0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>
      <alignment horizontal="left" vertical="top" wrapText="1"/>
    </xf>
    <xf numFmtId="0" fontId="9" fillId="8" borderId="0" xfId="0" applyFont="1" applyFill="1" applyBorder="1" applyAlignment="1">
      <alignment horizontal="left" vertical="center" wrapText="1"/>
    </xf>
    <xf numFmtId="0" fontId="9" fillId="9" borderId="0" xfId="0" applyFont="1" applyFill="1" applyBorder="1" applyAlignment="1">
      <alignment horizontal="left" vertical="top" wrapText="1"/>
    </xf>
    <xf numFmtId="0" fontId="9" fillId="9" borderId="0" xfId="0" applyFont="1" applyFill="1" applyBorder="1" applyAlignment="1">
      <alignment wrapText="1"/>
    </xf>
    <xf numFmtId="0" fontId="4" fillId="4" borderId="11" xfId="0" applyNumberFormat="1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top" wrapText="1"/>
    </xf>
    <xf numFmtId="0" fontId="4" fillId="4" borderId="4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</cellXfs>
  <cellStyles count="4">
    <cellStyle name="Standard" xfId="0" builtinId="0"/>
    <cellStyle name="Standard 2" xfId="1"/>
    <cellStyle name="Standard 6 3 2" xfId="2"/>
    <cellStyle name="Standard 7 2 2" xfId="3"/>
  </cellStyles>
  <dxfs count="0"/>
  <tableStyles count="0" defaultTableStyle="TableStyleMedium2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53975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11</xdr:col>
      <xdr:colOff>76199</xdr:colOff>
      <xdr:row>0</xdr:row>
      <xdr:rowOff>28575</xdr:rowOff>
    </xdr:from>
    <xdr:to>
      <xdr:col>17</xdr:col>
      <xdr:colOff>244499</xdr:colOff>
      <xdr:row>4</xdr:row>
      <xdr:rowOff>155048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991099" y="28575"/>
          <a:ext cx="2340000" cy="888473"/>
          <a:chOff x="51054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1054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762625" y="304800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762625" y="495300"/>
                <a:ext cx="14097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762625" y="657225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I32"/>
  <sheetViews>
    <sheetView showGridLines="0" tabSelected="1" zoomScaleNormal="100" workbookViewId="0"/>
  </sheetViews>
  <sheetFormatPr baseColWidth="10" defaultRowHeight="14.25" x14ac:dyDescent="0.2"/>
  <cols>
    <col min="1" max="1" width="21.1640625" style="7" customWidth="1"/>
    <col min="2" max="2" width="7.83203125" style="7" customWidth="1"/>
    <col min="3" max="23" width="6.33203125" style="7" customWidth="1"/>
    <col min="24" max="16384" width="12" style="7"/>
  </cols>
  <sheetData>
    <row r="1" spans="1:113" s="19" customFormat="1" ht="12.75" x14ac:dyDescent="0.2"/>
    <row r="2" spans="1:113" s="19" customFormat="1" ht="15.75" x14ac:dyDescent="0.25">
      <c r="B2" s="14"/>
      <c r="C2" s="20"/>
      <c r="D2" s="20"/>
    </row>
    <row r="3" spans="1:113" s="19" customFormat="1" ht="15.75" x14ac:dyDescent="0.25">
      <c r="B3" s="14"/>
      <c r="C3" s="20"/>
      <c r="D3" s="20"/>
    </row>
    <row r="4" spans="1:113" s="19" customFormat="1" ht="15.75" x14ac:dyDescent="0.25">
      <c r="B4" s="14"/>
      <c r="C4" s="20"/>
      <c r="D4" s="20"/>
    </row>
    <row r="5" spans="1:113" s="19" customFormat="1" ht="12.75" x14ac:dyDescent="0.2">
      <c r="DB5" s="21"/>
      <c r="DC5" s="21"/>
      <c r="DD5" s="21"/>
      <c r="DE5" s="21"/>
      <c r="DF5" s="21"/>
      <c r="DG5" s="21"/>
      <c r="DH5" s="21"/>
      <c r="DI5" s="21"/>
    </row>
    <row r="6" spans="1:113" s="19" customFormat="1" ht="12.75" x14ac:dyDescent="0.2"/>
    <row r="7" spans="1:113" s="15" customFormat="1" ht="15.75" x14ac:dyDescent="0.25">
      <c r="A7" s="43" t="str">
        <f>VLOOKUP("&lt;Fachbereich&gt;",Uebersetzungen!$B$3:$E$31,Uebersetzungen!$B$2+1,FALSE)</f>
        <v>Daten &amp; Statistik</v>
      </c>
      <c r="B7" s="43"/>
      <c r="C7" s="43"/>
      <c r="D7" s="43"/>
      <c r="E7" s="16"/>
      <c r="F7" s="16"/>
      <c r="G7" s="16"/>
      <c r="H7" s="16"/>
      <c r="I7" s="16"/>
    </row>
    <row r="8" spans="1:113" s="5" customFormat="1" ht="16.5" x14ac:dyDescent="0.3">
      <c r="A8" s="10"/>
      <c r="B8" s="9"/>
      <c r="C8" s="9"/>
      <c r="E8" s="9"/>
    </row>
    <row r="9" spans="1:113" s="3" customFormat="1" ht="18" x14ac:dyDescent="0.2">
      <c r="A9" s="17" t="str">
        <f>VLOOKUP("&lt;Titel&gt;",Uebersetzungen!$B$3:$E$106,Uebersetzungen!$B$2+1,FALSE)</f>
        <v>Regierungswahlen Kanton Graubünden: Mandate nach Geschlecht seit 1983</v>
      </c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13" s="5" customFormat="1" ht="16.5" x14ac:dyDescent="0.3">
      <c r="A10" s="4"/>
      <c r="K10" s="6"/>
      <c r="L10" s="6"/>
      <c r="M10" s="6"/>
      <c r="N10" s="6"/>
      <c r="O10" s="6"/>
      <c r="P10" s="6"/>
      <c r="R10" s="6"/>
    </row>
    <row r="11" spans="1:113" s="3" customFormat="1" ht="18" customHeight="1" x14ac:dyDescent="0.2">
      <c r="A11" s="45" t="str">
        <f>VLOOKUP("&lt;SpaltenTitel_1&gt;",Uebersetzungen!$B$3:$E$31,Uebersetzungen!$B$2+1,FALSE)</f>
        <v>Partei</v>
      </c>
      <c r="B11" s="44">
        <v>1982</v>
      </c>
      <c r="C11" s="42"/>
      <c r="D11" s="44">
        <v>1986</v>
      </c>
      <c r="E11" s="42"/>
      <c r="F11" s="44">
        <v>1990</v>
      </c>
      <c r="G11" s="42"/>
      <c r="H11" s="44">
        <v>1994</v>
      </c>
      <c r="I11" s="42"/>
      <c r="J11" s="44">
        <v>1998</v>
      </c>
      <c r="K11" s="42"/>
      <c r="L11" s="44">
        <v>2002</v>
      </c>
      <c r="M11" s="42"/>
      <c r="N11" s="41">
        <v>2006</v>
      </c>
      <c r="O11" s="41"/>
      <c r="P11" s="44">
        <v>2010</v>
      </c>
      <c r="Q11" s="42"/>
      <c r="R11" s="41">
        <v>2014</v>
      </c>
      <c r="S11" s="42"/>
      <c r="T11" s="41">
        <v>2018</v>
      </c>
      <c r="U11" s="42"/>
      <c r="V11" s="41">
        <v>2022</v>
      </c>
      <c r="W11" s="42"/>
    </row>
    <row r="12" spans="1:113" x14ac:dyDescent="0.2">
      <c r="A12" s="46"/>
      <c r="B12" s="25" t="str">
        <f>VLOOKUP("&lt;SpaltenTitel_2&gt;",Uebersetzungen!$B$3:$E$31,Uebersetzungen!$B$2+1,FALSE)</f>
        <v>F</v>
      </c>
      <c r="C12" s="26" t="str">
        <f>VLOOKUP("&lt;SpaltenTitel_3&gt;",Uebersetzungen!$B$3:$E$31,Uebersetzungen!$B$2+1,FALSE)</f>
        <v>M</v>
      </c>
      <c r="D12" s="25" t="str">
        <f>VLOOKUP("&lt;SpaltenTitel_2&gt;",Uebersetzungen!$B$3:$E$31,Uebersetzungen!$B$2+1,FALSE)</f>
        <v>F</v>
      </c>
      <c r="E12" s="26" t="str">
        <f>VLOOKUP("&lt;SpaltenTitel_3&gt;",Uebersetzungen!$B$3:$E$31,Uebersetzungen!$B$2+1,FALSE)</f>
        <v>M</v>
      </c>
      <c r="F12" s="25" t="str">
        <f>VLOOKUP("&lt;SpaltenTitel_2&gt;",Uebersetzungen!$B$3:$E$31,Uebersetzungen!$B$2+1,FALSE)</f>
        <v>F</v>
      </c>
      <c r="G12" s="26" t="str">
        <f>VLOOKUP("&lt;SpaltenTitel_3&gt;",Uebersetzungen!$B$3:$E$31,Uebersetzungen!$B$2+1,FALSE)</f>
        <v>M</v>
      </c>
      <c r="H12" s="25" t="str">
        <f>VLOOKUP("&lt;SpaltenTitel_2&gt;",Uebersetzungen!$B$3:$E$31,Uebersetzungen!$B$2+1,FALSE)</f>
        <v>F</v>
      </c>
      <c r="I12" s="26" t="str">
        <f>VLOOKUP("&lt;SpaltenTitel_3&gt;",Uebersetzungen!$B$3:$E$31,Uebersetzungen!$B$2+1,FALSE)</f>
        <v>M</v>
      </c>
      <c r="J12" s="25" t="str">
        <f>VLOOKUP("&lt;SpaltenTitel_2&gt;",Uebersetzungen!$B$3:$E$31,Uebersetzungen!$B$2+1,FALSE)</f>
        <v>F</v>
      </c>
      <c r="K12" s="26" t="str">
        <f>VLOOKUP("&lt;SpaltenTitel_3&gt;",Uebersetzungen!$B$3:$E$31,Uebersetzungen!$B$2+1,FALSE)</f>
        <v>M</v>
      </c>
      <c r="L12" s="25" t="str">
        <f>VLOOKUP("&lt;SpaltenTitel_2&gt;",Uebersetzungen!$B$3:$E$31,Uebersetzungen!$B$2+1,FALSE)</f>
        <v>F</v>
      </c>
      <c r="M12" s="26" t="str">
        <f>VLOOKUP("&lt;SpaltenTitel_3&gt;",Uebersetzungen!$B$3:$E$31,Uebersetzungen!$B$2+1,FALSE)</f>
        <v>M</v>
      </c>
      <c r="N12" s="25" t="str">
        <f>VLOOKUP("&lt;SpaltenTitel_2&gt;",Uebersetzungen!$B$3:$E$31,Uebersetzungen!$B$2+1,FALSE)</f>
        <v>F</v>
      </c>
      <c r="O12" s="26" t="str">
        <f>VLOOKUP("&lt;SpaltenTitel_3&gt;",Uebersetzungen!$B$3:$E$31,Uebersetzungen!$B$2+1,FALSE)</f>
        <v>M</v>
      </c>
      <c r="P12" s="25" t="str">
        <f>VLOOKUP("&lt;SpaltenTitel_2&gt;",Uebersetzungen!$B$3:$E$31,Uebersetzungen!$B$2+1,FALSE)</f>
        <v>F</v>
      </c>
      <c r="Q12" s="26" t="str">
        <f>VLOOKUP("&lt;SpaltenTitel_3&gt;",Uebersetzungen!$B$3:$E$31,Uebersetzungen!$B$2+1,FALSE)</f>
        <v>M</v>
      </c>
      <c r="R12" s="25" t="str">
        <f>VLOOKUP("&lt;SpaltenTitel_2&gt;",Uebersetzungen!$B$3:$E$31,Uebersetzungen!$B$2+1,FALSE)</f>
        <v>F</v>
      </c>
      <c r="S12" s="26" t="str">
        <f>VLOOKUP("&lt;SpaltenTitel_3&gt;",Uebersetzungen!$B$3:$E$31,Uebersetzungen!$B$2+1,FALSE)</f>
        <v>M</v>
      </c>
      <c r="T12" s="25" t="str">
        <f>VLOOKUP("&lt;SpaltenTitel_2&gt;",Uebersetzungen!$B$3:$E$31,Uebersetzungen!$B$2+1,FALSE)</f>
        <v>F</v>
      </c>
      <c r="U12" s="26" t="str">
        <f>VLOOKUP("&lt;SpaltenTitel_3&gt;",Uebersetzungen!$B$3:$E$31,Uebersetzungen!$B$2+1,FALSE)</f>
        <v>M</v>
      </c>
      <c r="V12" s="25" t="str">
        <f>VLOOKUP("&lt;SpaltenTitel_2&gt;",Uebersetzungen!$B$3:$E$31,Uebersetzungen!$B$2+1,FALSE)</f>
        <v>F</v>
      </c>
      <c r="W12" s="26" t="str">
        <f>VLOOKUP("&lt;SpaltenTitel_3&gt;",Uebersetzungen!$B$3:$E$31,Uebersetzungen!$B$2+1,FALSE)</f>
        <v>M</v>
      </c>
    </row>
    <row r="13" spans="1:113" s="5" customFormat="1" ht="16.5" x14ac:dyDescent="0.3">
      <c r="A13" s="13" t="str">
        <f>VLOOKUP("&lt;Zeilentitel_1&gt;",Uebersetzungen!$B$3:$E$31,Uebersetzungen!$B$2+1,FALSE)</f>
        <v>FDP</v>
      </c>
      <c r="B13" s="27"/>
      <c r="C13" s="28">
        <v>1</v>
      </c>
      <c r="D13" s="27"/>
      <c r="E13" s="28">
        <v>1</v>
      </c>
      <c r="F13" s="27"/>
      <c r="G13" s="28">
        <v>1</v>
      </c>
      <c r="H13" s="27"/>
      <c r="I13" s="28">
        <v>1</v>
      </c>
      <c r="J13" s="27"/>
      <c r="K13" s="28">
        <v>1</v>
      </c>
      <c r="L13" s="27"/>
      <c r="M13" s="28">
        <v>1</v>
      </c>
      <c r="N13" s="29"/>
      <c r="O13" s="29">
        <v>1</v>
      </c>
      <c r="P13" s="27"/>
      <c r="Q13" s="28">
        <v>1</v>
      </c>
      <c r="R13" s="29"/>
      <c r="S13" s="28">
        <v>1</v>
      </c>
      <c r="T13" s="29"/>
      <c r="U13" s="28">
        <v>1</v>
      </c>
      <c r="V13" s="29"/>
      <c r="W13" s="28">
        <v>1</v>
      </c>
    </row>
    <row r="14" spans="1:113" s="5" customFormat="1" ht="16.5" x14ac:dyDescent="0.3">
      <c r="A14" s="13" t="str">
        <f>VLOOKUP("&lt;Zeilentitel_2&gt;",Uebersetzungen!$B$3:$E$31,Uebersetzungen!$B$2+1,FALSE)</f>
        <v>CVP*</v>
      </c>
      <c r="B14" s="27"/>
      <c r="C14" s="28">
        <v>2</v>
      </c>
      <c r="D14" s="27"/>
      <c r="E14" s="28">
        <v>2</v>
      </c>
      <c r="F14" s="27"/>
      <c r="G14" s="28">
        <v>2</v>
      </c>
      <c r="H14" s="27"/>
      <c r="I14" s="28">
        <v>2</v>
      </c>
      <c r="J14" s="27"/>
      <c r="K14" s="28">
        <v>1</v>
      </c>
      <c r="L14" s="27"/>
      <c r="M14" s="28">
        <v>1</v>
      </c>
      <c r="N14" s="29"/>
      <c r="O14" s="29">
        <v>1</v>
      </c>
      <c r="P14" s="27"/>
      <c r="Q14" s="28">
        <v>1</v>
      </c>
      <c r="R14" s="29"/>
      <c r="S14" s="28">
        <v>1</v>
      </c>
      <c r="T14" s="29"/>
      <c r="U14" s="28">
        <v>2</v>
      </c>
      <c r="V14" s="29"/>
      <c r="W14" s="28"/>
    </row>
    <row r="15" spans="1:113" x14ac:dyDescent="0.2">
      <c r="A15" s="13" t="str">
        <f>VLOOKUP("&lt;Zeilentitel_3&gt;",Uebersetzungen!$B$3:$E$31,Uebersetzungen!$B$2+1,FALSE)</f>
        <v>SP</v>
      </c>
      <c r="B15" s="27"/>
      <c r="C15" s="28"/>
      <c r="D15" s="27"/>
      <c r="E15" s="28"/>
      <c r="F15" s="27"/>
      <c r="G15" s="28"/>
      <c r="H15" s="27"/>
      <c r="I15" s="28"/>
      <c r="J15" s="27"/>
      <c r="K15" s="28">
        <v>1</v>
      </c>
      <c r="L15" s="27"/>
      <c r="M15" s="28">
        <v>1</v>
      </c>
      <c r="N15" s="29"/>
      <c r="O15" s="29">
        <v>1</v>
      </c>
      <c r="P15" s="27"/>
      <c r="Q15" s="28">
        <v>1</v>
      </c>
      <c r="R15" s="29"/>
      <c r="S15" s="28">
        <v>1</v>
      </c>
      <c r="T15" s="29"/>
      <c r="U15" s="28">
        <v>1</v>
      </c>
      <c r="V15" s="29"/>
      <c r="W15" s="28">
        <v>1</v>
      </c>
    </row>
    <row r="16" spans="1:113" x14ac:dyDescent="0.2">
      <c r="A16" s="13" t="str">
        <f>VLOOKUP("&lt;Zeilentitel_4&gt;",Uebersetzungen!$B$3:$E$31,Uebersetzungen!$B$2+1,FALSE)</f>
        <v>SVP</v>
      </c>
      <c r="B16" s="27"/>
      <c r="C16" s="28">
        <v>2</v>
      </c>
      <c r="D16" s="27"/>
      <c r="E16" s="28">
        <v>2</v>
      </c>
      <c r="F16" s="27"/>
      <c r="G16" s="28">
        <v>2</v>
      </c>
      <c r="H16" s="27"/>
      <c r="I16" s="28">
        <v>2</v>
      </c>
      <c r="J16" s="27">
        <v>1</v>
      </c>
      <c r="K16" s="28">
        <v>1</v>
      </c>
      <c r="L16" s="27">
        <v>1</v>
      </c>
      <c r="M16" s="28">
        <v>1</v>
      </c>
      <c r="N16" s="29">
        <v>1</v>
      </c>
      <c r="O16" s="29">
        <v>1</v>
      </c>
      <c r="P16" s="27"/>
      <c r="Q16" s="28"/>
      <c r="R16" s="29"/>
      <c r="S16" s="28"/>
      <c r="T16" s="29"/>
      <c r="U16" s="28"/>
      <c r="V16" s="29"/>
      <c r="W16" s="28"/>
    </row>
    <row r="17" spans="1:23" x14ac:dyDescent="0.2">
      <c r="A17" s="13" t="str">
        <f>VLOOKUP("&lt;Zeilentitel_5&gt;",Uebersetzungen!$B$3:$E$31,Uebersetzungen!$B$2+1,FALSE)</f>
        <v>BDP*</v>
      </c>
      <c r="B17" s="27"/>
      <c r="C17" s="28"/>
      <c r="D17" s="27"/>
      <c r="E17" s="28"/>
      <c r="F17" s="27"/>
      <c r="G17" s="28"/>
      <c r="H17" s="27"/>
      <c r="I17" s="28"/>
      <c r="J17" s="27"/>
      <c r="K17" s="28"/>
      <c r="L17" s="27"/>
      <c r="M17" s="28"/>
      <c r="N17" s="29"/>
      <c r="O17" s="29"/>
      <c r="P17" s="27">
        <v>1</v>
      </c>
      <c r="Q17" s="28">
        <v>1</v>
      </c>
      <c r="R17" s="29">
        <v>1</v>
      </c>
      <c r="S17" s="28">
        <v>1</v>
      </c>
      <c r="T17" s="29"/>
      <c r="U17" s="28">
        <v>1</v>
      </c>
      <c r="V17" s="29"/>
      <c r="W17" s="28"/>
    </row>
    <row r="18" spans="1:23" x14ac:dyDescent="0.2">
      <c r="A18" s="13" t="str">
        <f>VLOOKUP("&lt;Zeilentitel_6&gt;",Uebersetzungen!$B$3:$E$31,Uebersetzungen!$B$2+1,FALSE)</f>
        <v>Die Mitte</v>
      </c>
      <c r="B18" s="27"/>
      <c r="C18" s="28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9"/>
      <c r="O18" s="29"/>
      <c r="P18" s="27"/>
      <c r="Q18" s="28"/>
      <c r="R18" s="29"/>
      <c r="S18" s="28"/>
      <c r="T18" s="29"/>
      <c r="U18" s="28"/>
      <c r="V18" s="29">
        <v>1</v>
      </c>
      <c r="W18" s="28">
        <v>2</v>
      </c>
    </row>
    <row r="19" spans="1:23" x14ac:dyDescent="0.2">
      <c r="A19" s="24" t="str">
        <f>VLOOKUP("&lt;Zeilentitel_7&gt;",Uebersetzungen!$B$3:$E$31,Uebersetzungen!$B$2+1,FALSE)</f>
        <v>Total</v>
      </c>
      <c r="B19" s="30"/>
      <c r="C19" s="31">
        <v>5</v>
      </c>
      <c r="D19" s="30"/>
      <c r="E19" s="31">
        <v>5</v>
      </c>
      <c r="F19" s="30"/>
      <c r="G19" s="31">
        <v>5</v>
      </c>
      <c r="H19" s="30"/>
      <c r="I19" s="31">
        <v>5</v>
      </c>
      <c r="J19" s="30">
        <v>1</v>
      </c>
      <c r="K19" s="31">
        <v>4</v>
      </c>
      <c r="L19" s="30">
        <v>1</v>
      </c>
      <c r="M19" s="31">
        <v>4</v>
      </c>
      <c r="N19" s="32">
        <v>1</v>
      </c>
      <c r="O19" s="32">
        <v>4</v>
      </c>
      <c r="P19" s="30">
        <v>1</v>
      </c>
      <c r="Q19" s="31">
        <v>4</v>
      </c>
      <c r="R19" s="32">
        <v>1</v>
      </c>
      <c r="S19" s="31">
        <v>4</v>
      </c>
      <c r="T19" s="32"/>
      <c r="U19" s="31">
        <v>5</v>
      </c>
      <c r="V19" s="32">
        <v>1</v>
      </c>
      <c r="W19" s="31">
        <v>4</v>
      </c>
    </row>
    <row r="21" spans="1:23" x14ac:dyDescent="0.2">
      <c r="A21" s="22" t="str">
        <f>VLOOKUP("&lt;Legende_1&gt;",Uebersetzungen!$B$3:$E$52,Uebersetzungen!$B$2+1,FALSE)</f>
        <v>*2021 Fusion zur "die Mitte"</v>
      </c>
    </row>
    <row r="22" spans="1:23" x14ac:dyDescent="0.2">
      <c r="A22" s="22"/>
    </row>
    <row r="23" spans="1:23" s="5" customFormat="1" ht="16.5" x14ac:dyDescent="0.3">
      <c r="A23" s="23" t="str">
        <f>VLOOKUP("&lt;Quelle_1&gt;",Uebersetzungen!$B$3:$E$52,Uebersetzungen!$B$2+1,FALSE)</f>
        <v>Quelle: BFS (Statistik der Wahlen und Abstimmungen)</v>
      </c>
    </row>
    <row r="24" spans="1:23" x14ac:dyDescent="0.2">
      <c r="A24" s="23" t="str">
        <f>VLOOKUP("&lt;Aktualisierung&gt;",Uebersetzungen!$B$3:$E$52,Uebersetzungen!$B$2+1,FALSE)</f>
        <v>Letztmals aktualisiert am: 21.03.2024</v>
      </c>
    </row>
    <row r="25" spans="1:23" ht="16.5" x14ac:dyDescent="0.3">
      <c r="A25" s="8"/>
    </row>
    <row r="26" spans="1:23" ht="16.5" x14ac:dyDescent="0.3">
      <c r="A26" s="11"/>
    </row>
    <row r="28" spans="1:23" ht="16.5" x14ac:dyDescent="0.3">
      <c r="A28" s="12"/>
    </row>
    <row r="29" spans="1:23" ht="16.5" x14ac:dyDescent="0.3">
      <c r="A29" s="8"/>
    </row>
    <row r="30" spans="1:23" ht="16.5" x14ac:dyDescent="0.3">
      <c r="A30" s="8"/>
    </row>
    <row r="31" spans="1:23" ht="16.5" x14ac:dyDescent="0.3">
      <c r="A31" s="12"/>
    </row>
    <row r="32" spans="1:23" ht="16.5" x14ac:dyDescent="0.3">
      <c r="A32" s="11"/>
    </row>
  </sheetData>
  <sheetProtection sheet="1" objects="1" scenarios="1"/>
  <mergeCells count="13">
    <mergeCell ref="V11:W11"/>
    <mergeCell ref="T11:U11"/>
    <mergeCell ref="A7:D7"/>
    <mergeCell ref="L11:M11"/>
    <mergeCell ref="N11:O11"/>
    <mergeCell ref="P11:Q11"/>
    <mergeCell ref="R11:S11"/>
    <mergeCell ref="A11:A12"/>
    <mergeCell ref="B11:C11"/>
    <mergeCell ref="D11:E11"/>
    <mergeCell ref="F11:G11"/>
    <mergeCell ref="H11:I11"/>
    <mergeCell ref="J11:K11"/>
  </mergeCells>
  <pageMargins left="0.19" right="0.26" top="0.984251969" bottom="0.984251969" header="0.4921259845" footer="0.4921259845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12</xdr:col>
                    <xdr:colOff>352425</xdr:colOff>
                    <xdr:row>1</xdr:row>
                    <xdr:rowOff>133350</xdr:rowOff>
                  </from>
                  <to>
                    <xdr:col>15</xdr:col>
                    <xdr:colOff>285750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12</xdr:col>
                    <xdr:colOff>352425</xdr:colOff>
                    <xdr:row>2</xdr:row>
                    <xdr:rowOff>123825</xdr:rowOff>
                  </from>
                  <to>
                    <xdr:col>16</xdr:col>
                    <xdr:colOff>276225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12</xdr:col>
                    <xdr:colOff>352425</xdr:colOff>
                    <xdr:row>3</xdr:row>
                    <xdr:rowOff>85725</xdr:rowOff>
                  </from>
                  <to>
                    <xdr:col>15</xdr:col>
                    <xdr:colOff>285750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4.6640625" defaultRowHeight="12.75" x14ac:dyDescent="0.2"/>
  <cols>
    <col min="1" max="1" width="10" style="18" bestFit="1" customWidth="1"/>
    <col min="2" max="2" width="20.6640625" style="18" bestFit="1" customWidth="1"/>
    <col min="3" max="3" width="54.5" style="18" bestFit="1" customWidth="1"/>
    <col min="4" max="4" width="55.5" style="18" bestFit="1" customWidth="1"/>
    <col min="5" max="5" width="54.83203125" style="18" bestFit="1" customWidth="1"/>
    <col min="6" max="16384" width="14.6640625" style="18"/>
  </cols>
  <sheetData>
    <row r="1" spans="1:6" x14ac:dyDescent="0.2">
      <c r="A1" s="33" t="s">
        <v>12</v>
      </c>
      <c r="B1" s="33" t="s">
        <v>13</v>
      </c>
      <c r="C1" s="33" t="s">
        <v>14</v>
      </c>
      <c r="D1" s="33" t="s">
        <v>15</v>
      </c>
      <c r="E1" s="33" t="s">
        <v>16</v>
      </c>
      <c r="F1" s="34"/>
    </row>
    <row r="2" spans="1:6" x14ac:dyDescent="0.2">
      <c r="A2" s="35" t="s">
        <v>17</v>
      </c>
      <c r="B2" s="36">
        <v>1</v>
      </c>
      <c r="C2" s="34"/>
      <c r="D2" s="34"/>
      <c r="E2" s="34"/>
      <c r="F2" s="34"/>
    </row>
    <row r="3" spans="1:6" x14ac:dyDescent="0.2">
      <c r="A3" s="35"/>
      <c r="B3" s="18" t="s">
        <v>18</v>
      </c>
      <c r="C3" s="18" t="s">
        <v>19</v>
      </c>
      <c r="D3" s="18" t="s">
        <v>20</v>
      </c>
      <c r="E3" s="18" t="s">
        <v>21</v>
      </c>
      <c r="F3" s="34"/>
    </row>
    <row r="4" spans="1:6" ht="25.5" x14ac:dyDescent="0.2">
      <c r="A4" s="35" t="s">
        <v>22</v>
      </c>
      <c r="B4" s="37" t="s">
        <v>23</v>
      </c>
      <c r="C4" s="37" t="s">
        <v>7</v>
      </c>
      <c r="D4" s="37" t="s">
        <v>45</v>
      </c>
      <c r="E4" s="37" t="s">
        <v>46</v>
      </c>
      <c r="F4" s="34"/>
    </row>
    <row r="5" spans="1:6" x14ac:dyDescent="0.2">
      <c r="A5" s="35"/>
      <c r="B5" s="35"/>
      <c r="C5" s="35"/>
      <c r="D5" s="35"/>
      <c r="E5" s="35"/>
      <c r="F5" s="34"/>
    </row>
    <row r="6" spans="1:6" ht="14.25" customHeight="1" x14ac:dyDescent="0.2">
      <c r="A6" s="35" t="s">
        <v>24</v>
      </c>
      <c r="B6" s="18" t="s">
        <v>25</v>
      </c>
      <c r="C6" s="18" t="s">
        <v>6</v>
      </c>
      <c r="D6" s="18" t="s">
        <v>47</v>
      </c>
      <c r="E6" s="18" t="s">
        <v>42</v>
      </c>
      <c r="F6" s="34"/>
    </row>
    <row r="7" spans="1:6" x14ac:dyDescent="0.2">
      <c r="A7" s="35"/>
      <c r="B7" s="18" t="s">
        <v>27</v>
      </c>
      <c r="C7" s="18" t="s">
        <v>5</v>
      </c>
      <c r="D7" s="18" t="s">
        <v>44</v>
      </c>
      <c r="E7" s="18" t="s">
        <v>44</v>
      </c>
      <c r="F7" s="34"/>
    </row>
    <row r="8" spans="1:6" x14ac:dyDescent="0.2">
      <c r="A8" s="35"/>
      <c r="B8" s="18" t="s">
        <v>28</v>
      </c>
      <c r="C8" s="18" t="s">
        <v>4</v>
      </c>
      <c r="D8" s="18" t="s">
        <v>43</v>
      </c>
      <c r="E8" s="18" t="s">
        <v>43</v>
      </c>
      <c r="F8" s="34"/>
    </row>
    <row r="9" spans="1:6" x14ac:dyDescent="0.2">
      <c r="A9" s="35"/>
      <c r="B9" s="34"/>
      <c r="C9" s="34"/>
      <c r="D9" s="34"/>
      <c r="E9" s="34"/>
      <c r="F9" s="34"/>
    </row>
    <row r="10" spans="1:6" x14ac:dyDescent="0.2">
      <c r="A10" s="35" t="s">
        <v>22</v>
      </c>
      <c r="B10" s="18" t="s">
        <v>29</v>
      </c>
      <c r="C10" s="18" t="s">
        <v>3</v>
      </c>
      <c r="D10" s="18" t="s">
        <v>60</v>
      </c>
      <c r="E10" s="18" t="s">
        <v>50</v>
      </c>
      <c r="F10" s="34"/>
    </row>
    <row r="11" spans="1:6" x14ac:dyDescent="0.2">
      <c r="A11" s="34"/>
      <c r="B11" s="18" t="s">
        <v>30</v>
      </c>
      <c r="C11" s="18" t="s">
        <v>11</v>
      </c>
      <c r="D11" s="18" t="s">
        <v>61</v>
      </c>
      <c r="E11" s="18" t="s">
        <v>56</v>
      </c>
      <c r="F11" s="34"/>
    </row>
    <row r="12" spans="1:6" x14ac:dyDescent="0.2">
      <c r="A12" s="34"/>
      <c r="B12" s="18" t="s">
        <v>31</v>
      </c>
      <c r="C12" s="18" t="s">
        <v>2</v>
      </c>
      <c r="D12" s="18" t="s">
        <v>57</v>
      </c>
      <c r="E12" s="18" t="s">
        <v>57</v>
      </c>
      <c r="F12" s="34"/>
    </row>
    <row r="13" spans="1:6" x14ac:dyDescent="0.2">
      <c r="A13" s="34"/>
      <c r="B13" s="18" t="s">
        <v>32</v>
      </c>
      <c r="C13" s="18" t="s">
        <v>1</v>
      </c>
      <c r="D13" s="18" t="s">
        <v>59</v>
      </c>
      <c r="E13" s="18" t="s">
        <v>58</v>
      </c>
      <c r="F13" s="34"/>
    </row>
    <row r="14" spans="1:6" x14ac:dyDescent="0.2">
      <c r="A14" s="34"/>
      <c r="B14" s="18" t="s">
        <v>33</v>
      </c>
      <c r="C14" s="18" t="s">
        <v>10</v>
      </c>
      <c r="D14" s="18" t="s">
        <v>62</v>
      </c>
      <c r="E14" s="18" t="s">
        <v>62</v>
      </c>
      <c r="F14" s="34"/>
    </row>
    <row r="15" spans="1:6" x14ac:dyDescent="0.2">
      <c r="A15" s="34"/>
      <c r="B15" s="18" t="s">
        <v>34</v>
      </c>
      <c r="C15" s="18" t="s">
        <v>9</v>
      </c>
      <c r="D15" s="18" t="s">
        <v>55</v>
      </c>
      <c r="E15" s="18" t="s">
        <v>51</v>
      </c>
      <c r="F15" s="34"/>
    </row>
    <row r="16" spans="1:6" x14ac:dyDescent="0.2">
      <c r="A16" s="34"/>
      <c r="B16" s="18" t="s">
        <v>35</v>
      </c>
      <c r="C16" s="18" t="s">
        <v>0</v>
      </c>
      <c r="D16" s="18" t="s">
        <v>0</v>
      </c>
      <c r="E16" s="18" t="s">
        <v>26</v>
      </c>
      <c r="F16" s="34"/>
    </row>
    <row r="17" spans="1:6" x14ac:dyDescent="0.2">
      <c r="A17" s="34"/>
      <c r="B17" s="34"/>
      <c r="C17" s="34"/>
      <c r="D17" s="34"/>
      <c r="E17" s="34"/>
      <c r="F17" s="34"/>
    </row>
    <row r="18" spans="1:6" x14ac:dyDescent="0.2">
      <c r="A18" s="35"/>
      <c r="B18" s="18" t="s">
        <v>36</v>
      </c>
      <c r="C18" s="18" t="s">
        <v>53</v>
      </c>
      <c r="D18" s="18" t="s">
        <v>54</v>
      </c>
      <c r="E18" s="38" t="s">
        <v>52</v>
      </c>
      <c r="F18" s="34"/>
    </row>
    <row r="19" spans="1:6" x14ac:dyDescent="0.2">
      <c r="A19" s="34"/>
      <c r="B19" s="34"/>
      <c r="C19" s="34"/>
      <c r="D19" s="34"/>
      <c r="E19" s="34"/>
      <c r="F19" s="34"/>
    </row>
    <row r="20" spans="1:6" ht="25.5" x14ac:dyDescent="0.2">
      <c r="A20" s="34" t="s">
        <v>24</v>
      </c>
      <c r="B20" s="18" t="s">
        <v>37</v>
      </c>
      <c r="C20" s="18" t="s">
        <v>8</v>
      </c>
      <c r="D20" s="18" t="s">
        <v>48</v>
      </c>
      <c r="E20" s="18" t="s">
        <v>49</v>
      </c>
      <c r="F20" s="34"/>
    </row>
    <row r="21" spans="1:6" x14ac:dyDescent="0.2">
      <c r="A21" s="34" t="s">
        <v>22</v>
      </c>
      <c r="B21" s="39" t="s">
        <v>38</v>
      </c>
      <c r="C21" s="40" t="s">
        <v>39</v>
      </c>
      <c r="D21" s="40" t="s">
        <v>41</v>
      </c>
      <c r="E21" s="40" t="s">
        <v>40</v>
      </c>
      <c r="F21" s="34"/>
    </row>
    <row r="22" spans="1:6" x14ac:dyDescent="0.2">
      <c r="A22" s="34"/>
      <c r="B22" s="34"/>
      <c r="C22" s="34"/>
      <c r="D22" s="34"/>
      <c r="E22" s="34"/>
      <c r="F22" s="34"/>
    </row>
    <row r="23" spans="1:6" x14ac:dyDescent="0.2">
      <c r="A23" s="35"/>
      <c r="B23" s="36"/>
      <c r="C23" s="34"/>
      <c r="D23" s="34"/>
      <c r="E23" s="34"/>
      <c r="F23" s="34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B2B42AF1050B42830E7D601649B832" ma:contentTypeVersion="6" ma:contentTypeDescription="Ein neues Dokument erstellen." ma:contentTypeScope="" ma:versionID="f4a8b9de0b99fa9e5c2797afc72cd3ec">
  <xsd:schema xmlns:xsd="http://www.w3.org/2001/XMLSchema" xmlns:xs="http://www.w3.org/2001/XMLSchema" xmlns:p="http://schemas.microsoft.com/office/2006/metadata/properties" xmlns:ns1="http://schemas.microsoft.com/sharepoint/v3" xmlns:ns2="2dda44d0-589c-43b4-b831-f67d9c18c93f" targetNamespace="http://schemas.microsoft.com/office/2006/metadata/properties" ma:root="true" ma:fieldsID="fbe637945e0b783f62913eb0768e863e" ns1:_="" ns2:_="">
    <xsd:import namespace="http://schemas.microsoft.com/sharepoint/v3"/>
    <xsd:import namespace="2dda44d0-589c-43b4-b831-f67d9c18c93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a44d0-589c-43b4-b831-f67d9c18c93f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2dda44d0-589c-43b4-b831-f67d9c18c93f">17 Politik</Kategorie>
    <Benutzerdefinierte_x0020_ID xmlns="2dda44d0-589c-43b4-b831-f67d9c18c93f">1003</Benutzerdefinierte_x0020_ID>
    <Titel_DE xmlns="2dda44d0-589c-43b4-b831-f67d9c18c93f">Kantonale Regierungsratswahlen - Hauptergebnisse seit 1983</Titel_DE>
    <Titel_RM xmlns="2dda44d0-589c-43b4-b831-f67d9c18c93f">Elecziuns da la Regenza chantunala – resultats principals dapi l'onn 1983</Titel_RM>
    <Titel_IT xmlns="2dda44d0-589c-43b4-b831-f67d9c18c93f">Elezioni del Governo cantonale - risultati principali dal 1983</Titel_I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9340D6-E0E1-497B-9599-DF624338630E}"/>
</file>

<file path=customXml/itemProps2.xml><?xml version="1.0" encoding="utf-8"?>
<ds:datastoreItem xmlns:ds="http://schemas.openxmlformats.org/officeDocument/2006/customXml" ds:itemID="{ED312490-903E-44E8-91F0-A936ED192885}"/>
</file>

<file path=customXml/itemProps3.xml><?xml version="1.0" encoding="utf-8"?>
<ds:datastoreItem xmlns:ds="http://schemas.openxmlformats.org/officeDocument/2006/customXml" ds:itemID="{E875D5E4-6174-4F5B-828B-32DD9784800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RR Geschlecht</vt:lpstr>
      <vt:lpstr>Uebersetzungen</vt:lpstr>
      <vt:lpstr>'RR Geschlecht'!Druckbereich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Regierungswahlen Kanton Graubünden: Mandate nach Geschlecht seit 1983</dc:title>
  <dc:creator>Gianotti Stefano</dc:creator>
  <cp:lastModifiedBy>Gianotti Stefano</cp:lastModifiedBy>
  <dcterms:created xsi:type="dcterms:W3CDTF">2015-09-15T07:19:10Z</dcterms:created>
  <dcterms:modified xsi:type="dcterms:W3CDTF">2024-03-22T09:33:04Z</dcterms:modified>
  <cp:category>Statistik der Wahlen und Abstimmungen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0x0101007FB2B42AF1050B42830E7D601649B832</vt:lpwstr>
  </property>
</Properties>
</file>